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475"/>
  </bookViews>
  <sheets>
    <sheet name="Ark1" sheetId="1" r:id="rId1"/>
  </sheets>
  <definedNames>
    <definedName name="_xlnm.Print_Area" localSheetId="0">'Ark1'!$B$1:$P$36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/>
  <c r="M21" l="1"/>
  <c r="M30"/>
  <c r="M15"/>
  <c r="M14"/>
  <c r="M17"/>
  <c r="M18"/>
  <c r="M29"/>
  <c r="M32"/>
  <c r="M13"/>
  <c r="M22"/>
  <c r="M25"/>
  <c r="M24"/>
  <c r="M20"/>
  <c r="O20" s="1"/>
  <c r="P20" s="1"/>
  <c r="M23"/>
  <c r="M16"/>
  <c r="M27"/>
  <c r="M28"/>
  <c r="M31"/>
  <c r="M19"/>
  <c r="M26"/>
  <c r="I21"/>
  <c r="I30"/>
  <c r="I15"/>
  <c r="I14"/>
  <c r="I17"/>
  <c r="I18"/>
  <c r="I29"/>
  <c r="I32"/>
  <c r="I13"/>
  <c r="I22"/>
  <c r="I25"/>
  <c r="I24"/>
  <c r="I20"/>
  <c r="I23"/>
  <c r="I16"/>
  <c r="I27"/>
  <c r="I28"/>
  <c r="I31"/>
  <c r="I19"/>
  <c r="I26"/>
  <c r="O31" l="1"/>
  <c r="P31" s="1"/>
  <c r="O24"/>
  <c r="P24" s="1"/>
  <c r="O25"/>
  <c r="P25" s="1"/>
  <c r="O32"/>
  <c r="P32" s="1"/>
  <c r="O29"/>
  <c r="P29" s="1"/>
  <c r="O18"/>
  <c r="P18" s="1"/>
  <c r="O17"/>
  <c r="P17" s="1"/>
  <c r="O14"/>
  <c r="P14" s="1"/>
  <c r="O15"/>
  <c r="P15" s="1"/>
  <c r="O30"/>
  <c r="P30" s="1"/>
  <c r="O28"/>
  <c r="P28" s="1"/>
  <c r="O21"/>
  <c r="P21" s="1"/>
  <c r="O27"/>
  <c r="P27" s="1"/>
  <c r="O16"/>
  <c r="P16" s="1"/>
  <c r="O26"/>
  <c r="P26" s="1"/>
  <c r="O22"/>
  <c r="P22" s="1"/>
  <c r="O23"/>
  <c r="P23" s="1"/>
  <c r="O19"/>
  <c r="P19" s="1"/>
  <c r="O13"/>
  <c r="P13" s="1"/>
</calcChain>
</file>

<file path=xl/sharedStrings.xml><?xml version="1.0" encoding="utf-8"?>
<sst xmlns="http://schemas.openxmlformats.org/spreadsheetml/2006/main" count="69" uniqueCount="51">
  <si>
    <t>Forudsætninger</t>
  </si>
  <si>
    <t>Ejertid - år:</t>
  </si>
  <si>
    <t>Km pr. år</t>
  </si>
  <si>
    <t xml:space="preserve">Benzinpris: kr./l </t>
  </si>
  <si>
    <t>Dielselpris: kr./l</t>
  </si>
  <si>
    <t>Leveringsomkostninger indgår i afskrivning</t>
  </si>
  <si>
    <t>Fuld finansiering v. rente p.a.</t>
  </si>
  <si>
    <t>Mærke, model</t>
  </si>
  <si>
    <t>Brændstof</t>
  </si>
  <si>
    <t>Km/l</t>
  </si>
  <si>
    <t>Nypris kr.</t>
  </si>
  <si>
    <t>Værditab 3 år kr.</t>
  </si>
  <si>
    <t>Finansiering 3 år kr.</t>
  </si>
  <si>
    <t xml:space="preserve">Peugeot 108 1.0 e-VTI Active  5d 5g 69hk </t>
  </si>
  <si>
    <t>Benzin</t>
  </si>
  <si>
    <t>Diesel</t>
  </si>
  <si>
    <t xml:space="preserve">Peugeot 308 1.6 BlueHDI Style St. car 5d 6g 120hk </t>
  </si>
  <si>
    <t xml:space="preserve">Toyota Aygo 1.0 VVT-i X-Pure  5d 5g 69hk </t>
  </si>
  <si>
    <t xml:space="preserve">Toyota Yaris Hybrid 1.5 VVT-i H2  5d Aut. 100hk </t>
  </si>
  <si>
    <t xml:space="preserve">Volkswagen Polo 1.0 BMT BlueMotion  5d 5g 95hk </t>
  </si>
  <si>
    <t xml:space="preserve">Opel KARL 1.0  Enjoy  5d 5g 75hk </t>
  </si>
  <si>
    <t>Leasingpriser *</t>
  </si>
  <si>
    <t>Værditab, Service og finansieringsomkostninger i alt 3 år Kr.</t>
  </si>
  <si>
    <t>Månedlig Leasingydelse i 3 år ved 45.000 km. Kr.</t>
  </si>
  <si>
    <t xml:space="preserve">Totalomkostning ved leasing 3 år og 45.000 km. Kr. </t>
  </si>
  <si>
    <t>eller pr. måned</t>
  </si>
  <si>
    <t>Dæk, ejerafgift og forsikringsomkostninger er ikke medtaget, da de er ens ved køb og leasing.</t>
  </si>
  <si>
    <t>"udbe-taling" leasing-tilbud kr.</t>
  </si>
  <si>
    <t>Forskel.</t>
  </si>
  <si>
    <t>Værditab og finansieringsomkostninger overstiger  Leasingomkostning med kr.</t>
  </si>
  <si>
    <t>Service-aftale 3 år / 45.000 km uden dæk.</t>
  </si>
  <si>
    <t xml:space="preserve">Peugeot 208 1.6 BlueHDI Desire  5d 5g 100hk </t>
  </si>
  <si>
    <t xml:space="preserve">BMW 3 Serie 2.0 d 320 St. car 5d 6g 190hk </t>
  </si>
  <si>
    <t xml:space="preserve">Fiat 500 0.9 Twinair Turbo Popstar  3d 5g 80hk </t>
  </si>
  <si>
    <t xml:space="preserve">Mitsubishi ASX 1.6  Invite 2WD St. car 5d 5g 117hk </t>
  </si>
  <si>
    <t xml:space="preserve">Volkswagen Golf 1.0 TSI BlueMotion Style  5d 6g 115hk </t>
  </si>
  <si>
    <t xml:space="preserve">Volkswagen Touran 1.6 TDI BMT Comfortline St. car 5d 6g 110hk </t>
  </si>
  <si>
    <t xml:space="preserve">Honda Civic 1.8  Elegance St. car 5d 6g 142hk </t>
  </si>
  <si>
    <t xml:space="preserve">Ford Fiesta 1.0  Trend  5d 5g 80hk </t>
  </si>
  <si>
    <t xml:space="preserve">Opel Astra 1.6 CDTI Enjoy St. car 5d 6g 110hk </t>
  </si>
  <si>
    <t xml:space="preserve">Toyota Auris 1.2 T T2 Comfort St. car 5d 6g 116hk </t>
  </si>
  <si>
    <t xml:space="preserve">DS 3 1.6 BlueHDI S&amp;S Style Coupe 5d 5g 100hk </t>
  </si>
  <si>
    <t xml:space="preserve">Renault KADJAR 1.5 Energy dCi 110 Zen St. car 5d 6g 110hk </t>
  </si>
  <si>
    <t xml:space="preserve">Audi A3 Sportback 1.2 FTSI Attraction  5d 6g 110hk </t>
  </si>
  <si>
    <t>**</t>
  </si>
  <si>
    <r>
      <rPr>
        <b/>
        <i/>
        <sz val="8"/>
        <rFont val="Arial"/>
        <family val="2"/>
      </rPr>
      <t>*</t>
    </r>
    <r>
      <rPr>
        <i/>
        <sz val="8"/>
        <rFont val="Arial"/>
        <family val="2"/>
      </rPr>
      <t xml:space="preserve"> Oplysninger om leasingpriser er indhentet via tilgængelige tilbud på internettet. Ydelserne er ekskl. dæk, grøn ejerafgift, forsikring og brændstof</t>
    </r>
  </si>
  <si>
    <r>
      <rPr>
        <b/>
        <i/>
        <sz val="8"/>
        <rFont val="Arial"/>
        <family val="2"/>
      </rPr>
      <t>**</t>
    </r>
    <r>
      <rPr>
        <i/>
        <sz val="8"/>
        <rFont val="Arial"/>
        <family val="2"/>
      </rPr>
      <t>: Her er leasingperioden baseret på 4 år - men beregningen tilrettet 3 år for sammenlignelighedens skyld.</t>
    </r>
  </si>
  <si>
    <t xml:space="preserve">Renault Clio 4 1.5 Energy dCi 90 Expression St. car 5d 5g 90hk </t>
  </si>
  <si>
    <t>***</t>
  </si>
  <si>
    <r>
      <rPr>
        <b/>
        <i/>
        <sz val="8"/>
        <rFont val="Arial"/>
        <family val="2"/>
      </rPr>
      <t>***</t>
    </r>
    <r>
      <rPr>
        <i/>
        <sz val="8"/>
        <rFont val="Arial"/>
        <family val="2"/>
      </rPr>
      <t>: Dette er en MIX-leasing, hvor leasingperioden er baseret på 1 år - men beregningen tilrettet 3 år for sammenlignelighedens skyld.</t>
    </r>
  </si>
  <si>
    <t>Analyse privatleasing eller køb/eje juni 2016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</si>
</sst>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&quot;kr&quot;\ #,##0.00"/>
    <numFmt numFmtId="165" formatCode="_(* #,##0.0_);_(* \(#,##0.0\);_(* &quot;-&quot;??_);_(@_)"/>
    <numFmt numFmtId="166" formatCode="_(* #,##0_);_(* \(#,##0\);_(* &quot;-&quot;??_);_(@_)"/>
    <numFmt numFmtId="167" formatCode="#,##0_ ;[Red]\-#,##0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Verdana"/>
      <family val="2"/>
    </font>
    <font>
      <sz val="10"/>
      <name val="ITC Avant Garde Std Bk"/>
      <family val="3"/>
    </font>
    <font>
      <b/>
      <sz val="18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color indexed="9"/>
      <name val="Verdana"/>
      <family val="2"/>
    </font>
    <font>
      <sz val="10"/>
      <color theme="1"/>
      <name val="Verdana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C6CB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Border="1"/>
    <xf numFmtId="3" fontId="7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6" fillId="0" borderId="1" xfId="0" applyFont="1" applyFill="1" applyBorder="1" applyAlignment="1">
      <alignment horizontal="left" wrapText="1"/>
    </xf>
    <xf numFmtId="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/>
    <xf numFmtId="166" fontId="7" fillId="0" borderId="1" xfId="1" applyNumberFormat="1" applyFont="1" applyBorder="1"/>
    <xf numFmtId="0" fontId="5" fillId="2" borderId="2" xfId="0" applyFont="1" applyFill="1" applyBorder="1" applyAlignment="1">
      <alignment horizontal="left" vertical="center" wrapText="1"/>
    </xf>
    <xf numFmtId="167" fontId="10" fillId="0" borderId="1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top" wrapText="1"/>
    </xf>
    <xf numFmtId="3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/>
    <xf numFmtId="166" fontId="7" fillId="0" borderId="0" xfId="1" applyNumberFormat="1" applyFont="1" applyBorder="1"/>
    <xf numFmtId="167" fontId="10" fillId="0" borderId="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0" fontId="13" fillId="0" borderId="0" xfId="0" applyFont="1"/>
    <xf numFmtId="0" fontId="15" fillId="0" borderId="0" xfId="0" applyFont="1" applyAlignment="1">
      <alignment horizontal="right"/>
    </xf>
    <xf numFmtId="0" fontId="7" fillId="0" borderId="1" xfId="0" applyFont="1" applyFill="1" applyBorder="1"/>
    <xf numFmtId="166" fontId="7" fillId="0" borderId="1" xfId="1" applyNumberFormat="1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</cellXfs>
  <cellStyles count="2">
    <cellStyle name="1000-sep (2 dec)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647700</xdr:colOff>
      <xdr:row>0</xdr:row>
      <xdr:rowOff>47625</xdr:rowOff>
    </xdr:from>
    <xdr:to>
      <xdr:col>15</xdr:col>
      <xdr:colOff>514350</xdr:colOff>
      <xdr:row>3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47625"/>
          <a:ext cx="3333750" cy="885825"/>
        </a:xfrm>
        <a:prstGeom prst="rect">
          <a:avLst/>
        </a:prstGeom>
        <a:solidFill>
          <a:sysClr val="window" lastClr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0"/>
  <sheetViews>
    <sheetView tabSelected="1" topLeftCell="C1" workbookViewId="0">
      <selection activeCell="F2" sqref="F2"/>
    </sheetView>
  </sheetViews>
  <sheetFormatPr defaultColWidth="9.140625" defaultRowHeight="13.5"/>
  <cols>
    <col min="1" max="1" width="2" style="2" customWidth="1"/>
    <col min="2" max="2" width="65.28515625" style="2" customWidth="1"/>
    <col min="3" max="3" width="12" style="2" bestFit="1" customWidth="1"/>
    <col min="4" max="4" width="6.85546875" style="2" bestFit="1" customWidth="1"/>
    <col min="5" max="5" width="10.28515625" style="2" bestFit="1" customWidth="1"/>
    <col min="6" max="6" width="10.28515625" style="2" customWidth="1"/>
    <col min="7" max="7" width="12" style="2" bestFit="1" customWidth="1"/>
    <col min="8" max="8" width="10.28515625" style="2" customWidth="1"/>
    <col min="9" max="9" width="13.28515625" style="2" customWidth="1"/>
    <col min="10" max="10" width="4.5703125" style="2" customWidth="1"/>
    <col min="11" max="11" width="8.140625" style="2" customWidth="1"/>
    <col min="12" max="12" width="13.7109375" style="2" customWidth="1"/>
    <col min="13" max="13" width="16.5703125" style="2" customWidth="1"/>
    <col min="14" max="14" width="2.5703125" style="2" customWidth="1"/>
    <col min="15" max="15" width="19.140625" style="2" customWidth="1"/>
    <col min="16" max="16" width="8.140625" style="2" customWidth="1"/>
    <col min="17" max="16384" width="9.140625" style="2"/>
  </cols>
  <sheetData>
    <row r="1" spans="2:16" ht="29.25">
      <c r="B1" s="1" t="s">
        <v>50</v>
      </c>
    </row>
    <row r="2" spans="2:16" ht="22.5">
      <c r="B2" s="3"/>
    </row>
    <row r="3" spans="2:16">
      <c r="B3" s="35" t="s">
        <v>0</v>
      </c>
      <c r="C3" s="35"/>
    </row>
    <row r="4" spans="2:16">
      <c r="B4" s="4" t="s">
        <v>1</v>
      </c>
      <c r="C4" s="5">
        <v>3</v>
      </c>
    </row>
    <row r="5" spans="2:16">
      <c r="B5" s="4" t="s">
        <v>2</v>
      </c>
      <c r="C5" s="6">
        <v>15000</v>
      </c>
    </row>
    <row r="6" spans="2:16">
      <c r="B6" s="4" t="s">
        <v>3</v>
      </c>
      <c r="C6" s="7">
        <v>10.5</v>
      </c>
    </row>
    <row r="7" spans="2:16">
      <c r="B7" s="4" t="s">
        <v>4</v>
      </c>
      <c r="C7" s="7">
        <v>8.5</v>
      </c>
    </row>
    <row r="8" spans="2:16">
      <c r="B8" s="4" t="s">
        <v>5</v>
      </c>
      <c r="C8" s="7">
        <v>3880</v>
      </c>
      <c r="D8" s="8"/>
    </row>
    <row r="9" spans="2:16">
      <c r="B9" s="9" t="s">
        <v>6</v>
      </c>
      <c r="C9" s="10">
        <v>0.06</v>
      </c>
    </row>
    <row r="10" spans="2:16" ht="29.25" customHeight="1">
      <c r="B10" s="9" t="s">
        <v>26</v>
      </c>
      <c r="C10" s="7">
        <v>0</v>
      </c>
    </row>
    <row r="11" spans="2:16">
      <c r="K11" s="32" t="s">
        <v>21</v>
      </c>
      <c r="L11" s="33"/>
      <c r="M11" s="34"/>
      <c r="O11" s="32" t="s">
        <v>28</v>
      </c>
      <c r="P11" s="33"/>
    </row>
    <row r="12" spans="2:16" ht="76.5">
      <c r="B12" s="17" t="s">
        <v>7</v>
      </c>
      <c r="C12" s="16" t="s">
        <v>8</v>
      </c>
      <c r="D12" s="16" t="s">
        <v>9</v>
      </c>
      <c r="E12" s="16" t="s">
        <v>10</v>
      </c>
      <c r="F12" s="16" t="s">
        <v>11</v>
      </c>
      <c r="G12" s="16" t="s">
        <v>12</v>
      </c>
      <c r="H12" s="16" t="s">
        <v>30</v>
      </c>
      <c r="I12" s="16" t="s">
        <v>22</v>
      </c>
      <c r="J12" s="18"/>
      <c r="K12" s="16" t="s">
        <v>27</v>
      </c>
      <c r="L12" s="16" t="s">
        <v>23</v>
      </c>
      <c r="M12" s="19" t="s">
        <v>24</v>
      </c>
      <c r="N12" s="18"/>
      <c r="O12" s="14" t="s">
        <v>29</v>
      </c>
      <c r="P12" s="14" t="s">
        <v>25</v>
      </c>
    </row>
    <row r="13" spans="2:16" ht="13.5" customHeight="1">
      <c r="B13" s="5" t="s">
        <v>37</v>
      </c>
      <c r="C13" s="11" t="s">
        <v>14</v>
      </c>
      <c r="D13" s="12">
        <v>15.6</v>
      </c>
      <c r="E13" s="13">
        <v>274300</v>
      </c>
      <c r="F13" s="13">
        <v>124672</v>
      </c>
      <c r="G13" s="13">
        <v>39699.983380779238</v>
      </c>
      <c r="H13" s="13">
        <v>12600</v>
      </c>
      <c r="I13" s="13">
        <f t="shared" ref="I13:I32" si="0">+F13+G13+H13</f>
        <v>176971.98338077925</v>
      </c>
      <c r="K13" s="27">
        <v>4995</v>
      </c>
      <c r="L13" s="27">
        <v>2995</v>
      </c>
      <c r="M13" s="6">
        <f t="shared" ref="M13:M32" si="1">+K13+(L13*36)</f>
        <v>112815</v>
      </c>
      <c r="O13" s="15">
        <f t="shared" ref="O13:O32" si="2">+M13-I13</f>
        <v>-64156.983380779246</v>
      </c>
      <c r="P13" s="15">
        <f t="shared" ref="P13:P32" si="3">+O13/36</f>
        <v>-1782.1384272438679</v>
      </c>
    </row>
    <row r="14" spans="2:16" ht="13.5" customHeight="1">
      <c r="B14" s="5" t="s">
        <v>41</v>
      </c>
      <c r="C14" s="11" t="s">
        <v>15</v>
      </c>
      <c r="D14" s="12">
        <v>33.299999999999997</v>
      </c>
      <c r="E14" s="13">
        <v>228990</v>
      </c>
      <c r="F14" s="13">
        <v>112464</v>
      </c>
      <c r="G14" s="13">
        <v>33621.84718619044</v>
      </c>
      <c r="H14" s="13">
        <v>12075</v>
      </c>
      <c r="I14" s="13">
        <f t="shared" si="0"/>
        <v>158160.84718619043</v>
      </c>
      <c r="K14" s="27">
        <v>2595</v>
      </c>
      <c r="L14" s="27">
        <v>2595</v>
      </c>
      <c r="M14" s="6">
        <f t="shared" si="1"/>
        <v>96015</v>
      </c>
      <c r="O14" s="15">
        <f t="shared" si="2"/>
        <v>-62145.847186190425</v>
      </c>
      <c r="P14" s="15">
        <f t="shared" si="3"/>
        <v>-1726.2735329497341</v>
      </c>
    </row>
    <row r="15" spans="2:16" ht="13.5" customHeight="1">
      <c r="B15" s="5" t="s">
        <v>42</v>
      </c>
      <c r="C15" s="11" t="s">
        <v>15</v>
      </c>
      <c r="D15" s="12">
        <v>26.3</v>
      </c>
      <c r="E15" s="13">
        <v>293450</v>
      </c>
      <c r="F15" s="13">
        <v>123768</v>
      </c>
      <c r="G15" s="13">
        <v>42268.871222897433</v>
      </c>
      <c r="H15" s="13">
        <v>12075</v>
      </c>
      <c r="I15" s="13">
        <f t="shared" si="0"/>
        <v>178111.87122289743</v>
      </c>
      <c r="K15" s="27">
        <v>9995</v>
      </c>
      <c r="L15" s="27">
        <v>2995</v>
      </c>
      <c r="M15" s="6">
        <f t="shared" si="1"/>
        <v>117815</v>
      </c>
      <c r="O15" s="15">
        <f t="shared" si="2"/>
        <v>-60296.871222897433</v>
      </c>
      <c r="P15" s="15">
        <f t="shared" si="3"/>
        <v>-1674.9130895249286</v>
      </c>
    </row>
    <row r="16" spans="2:16" ht="13.5" customHeight="1">
      <c r="B16" s="5" t="s">
        <v>32</v>
      </c>
      <c r="C16" s="11" t="s">
        <v>15</v>
      </c>
      <c r="D16" s="12">
        <v>23.3</v>
      </c>
      <c r="E16" s="13">
        <v>538131</v>
      </c>
      <c r="F16" s="13">
        <v>193600</v>
      </c>
      <c r="G16" s="13">
        <v>75091.745692731434</v>
      </c>
      <c r="H16" s="13">
        <v>10010</v>
      </c>
      <c r="I16" s="13">
        <f t="shared" si="0"/>
        <v>278701.74569273146</v>
      </c>
      <c r="J16" s="29" t="s">
        <v>44</v>
      </c>
      <c r="K16" s="26">
        <v>35000</v>
      </c>
      <c r="L16" s="27">
        <v>5095</v>
      </c>
      <c r="M16" s="6">
        <f t="shared" si="1"/>
        <v>218420</v>
      </c>
      <c r="O16" s="15">
        <f t="shared" si="2"/>
        <v>-60281.745692731463</v>
      </c>
      <c r="P16" s="15">
        <f t="shared" si="3"/>
        <v>-1674.4929359092073</v>
      </c>
    </row>
    <row r="17" spans="2:16" ht="13.5" customHeight="1">
      <c r="B17" s="5" t="s">
        <v>40</v>
      </c>
      <c r="C17" s="11" t="s">
        <v>14</v>
      </c>
      <c r="D17" s="12">
        <v>20.8</v>
      </c>
      <c r="E17" s="13">
        <v>271990</v>
      </c>
      <c r="F17" s="13">
        <v>119928</v>
      </c>
      <c r="G17" s="13">
        <v>39390.107092774371</v>
      </c>
      <c r="H17" s="13">
        <v>11474</v>
      </c>
      <c r="I17" s="13">
        <f t="shared" si="0"/>
        <v>170792.10709277436</v>
      </c>
      <c r="K17" s="27">
        <v>9995</v>
      </c>
      <c r="L17" s="27">
        <v>2795</v>
      </c>
      <c r="M17" s="6">
        <f t="shared" si="1"/>
        <v>110615</v>
      </c>
      <c r="O17" s="15">
        <f t="shared" si="2"/>
        <v>-60177.107092774357</v>
      </c>
      <c r="P17" s="15">
        <f t="shared" si="3"/>
        <v>-1671.5863081326211</v>
      </c>
    </row>
    <row r="18" spans="2:16" ht="13.5" customHeight="1">
      <c r="B18" s="5" t="s">
        <v>39</v>
      </c>
      <c r="C18" s="11" t="s">
        <v>15</v>
      </c>
      <c r="D18" s="12">
        <v>28.4</v>
      </c>
      <c r="E18" s="13">
        <v>267000</v>
      </c>
      <c r="F18" s="13">
        <v>112486</v>
      </c>
      <c r="G18" s="13">
        <v>38720.720652452183</v>
      </c>
      <c r="H18" s="13">
        <v>14148</v>
      </c>
      <c r="I18" s="13">
        <f t="shared" si="0"/>
        <v>165354.72065245218</v>
      </c>
      <c r="K18" s="27">
        <v>4995</v>
      </c>
      <c r="L18" s="27">
        <v>2795</v>
      </c>
      <c r="M18" s="6">
        <f t="shared" si="1"/>
        <v>105615</v>
      </c>
      <c r="O18" s="15">
        <f t="shared" si="2"/>
        <v>-59739.720652452175</v>
      </c>
      <c r="P18" s="15">
        <f t="shared" si="3"/>
        <v>-1659.4366847903382</v>
      </c>
    </row>
    <row r="19" spans="2:16" ht="13.5" customHeight="1">
      <c r="B19" s="5" t="s">
        <v>16</v>
      </c>
      <c r="C19" s="11" t="s">
        <v>15</v>
      </c>
      <c r="D19" s="12">
        <v>31.3</v>
      </c>
      <c r="E19" s="13">
        <v>279990</v>
      </c>
      <c r="F19" s="13">
        <v>117461</v>
      </c>
      <c r="G19" s="13">
        <v>40463.271726557439</v>
      </c>
      <c r="H19" s="13">
        <v>11875</v>
      </c>
      <c r="I19" s="13">
        <f t="shared" si="0"/>
        <v>169799.27172655743</v>
      </c>
      <c r="K19" s="26">
        <v>4995</v>
      </c>
      <c r="L19" s="26">
        <v>2995</v>
      </c>
      <c r="M19" s="6">
        <f t="shared" si="1"/>
        <v>112815</v>
      </c>
      <c r="O19" s="15">
        <f t="shared" si="2"/>
        <v>-56984.271726557432</v>
      </c>
      <c r="P19" s="15">
        <f t="shared" si="3"/>
        <v>-1582.8964368488175</v>
      </c>
    </row>
    <row r="20" spans="2:16" ht="13.5" customHeight="1">
      <c r="B20" s="5" t="s">
        <v>34</v>
      </c>
      <c r="C20" s="11" t="s">
        <v>14</v>
      </c>
      <c r="D20" s="12">
        <v>17.2</v>
      </c>
      <c r="E20" s="13">
        <v>229998</v>
      </c>
      <c r="F20" s="13">
        <v>106143</v>
      </c>
      <c r="G20" s="13">
        <v>33757.065930047102</v>
      </c>
      <c r="H20" s="13">
        <v>10688</v>
      </c>
      <c r="I20" s="13">
        <f t="shared" si="0"/>
        <v>150588.0659300471</v>
      </c>
      <c r="J20" s="29" t="s">
        <v>48</v>
      </c>
      <c r="K20" s="26">
        <v>4995</v>
      </c>
      <c r="L20" s="26">
        <v>2995</v>
      </c>
      <c r="M20" s="6">
        <f t="shared" si="1"/>
        <v>112815</v>
      </c>
      <c r="O20" s="15">
        <f t="shared" si="2"/>
        <v>-37773.065930047102</v>
      </c>
      <c r="P20" s="15">
        <f t="shared" si="3"/>
        <v>-1049.2518313901974</v>
      </c>
    </row>
    <row r="21" spans="2:16" ht="13.5" customHeight="1">
      <c r="B21" s="5" t="s">
        <v>43</v>
      </c>
      <c r="C21" s="11" t="s">
        <v>14</v>
      </c>
      <c r="D21" s="12">
        <v>20.399999999999999</v>
      </c>
      <c r="E21" s="13">
        <v>299960</v>
      </c>
      <c r="F21" s="13">
        <v>116722</v>
      </c>
      <c r="G21" s="13">
        <v>43142.158943638373</v>
      </c>
      <c r="H21" s="13">
        <v>7884</v>
      </c>
      <c r="I21" s="13">
        <f t="shared" si="0"/>
        <v>167748.15894363838</v>
      </c>
      <c r="K21" s="27">
        <v>25000</v>
      </c>
      <c r="L21" s="27">
        <v>3000</v>
      </c>
      <c r="M21" s="6">
        <f t="shared" si="1"/>
        <v>133000</v>
      </c>
      <c r="O21" s="15">
        <f t="shared" si="2"/>
        <v>-34748.15894363838</v>
      </c>
      <c r="P21" s="15">
        <f t="shared" si="3"/>
        <v>-965.22663732328829</v>
      </c>
    </row>
    <row r="22" spans="2:16" ht="13.5" customHeight="1">
      <c r="B22" s="5" t="s">
        <v>36</v>
      </c>
      <c r="C22" s="11" t="s">
        <v>15</v>
      </c>
      <c r="D22" s="12">
        <v>22.7</v>
      </c>
      <c r="E22" s="13">
        <v>343597</v>
      </c>
      <c r="F22" s="13">
        <v>132260</v>
      </c>
      <c r="G22" s="13">
        <v>48995.869584187269</v>
      </c>
      <c r="H22" s="13">
        <v>7884</v>
      </c>
      <c r="I22" s="13">
        <f t="shared" si="0"/>
        <v>189139.86958418728</v>
      </c>
      <c r="K22" s="27">
        <v>20000</v>
      </c>
      <c r="L22" s="27">
        <v>3899</v>
      </c>
      <c r="M22" s="6">
        <f t="shared" si="1"/>
        <v>160364</v>
      </c>
      <c r="O22" s="15">
        <f t="shared" si="2"/>
        <v>-28775.869584187283</v>
      </c>
      <c r="P22" s="15">
        <f t="shared" si="3"/>
        <v>-799.32971067186895</v>
      </c>
    </row>
    <row r="23" spans="2:16" ht="13.5" customHeight="1">
      <c r="B23" s="5" t="s">
        <v>33</v>
      </c>
      <c r="C23" s="11" t="s">
        <v>14</v>
      </c>
      <c r="D23" s="12">
        <v>26.3</v>
      </c>
      <c r="E23" s="13">
        <v>140620</v>
      </c>
      <c r="F23" s="13">
        <v>72113</v>
      </c>
      <c r="G23" s="13">
        <v>21767.402350264343</v>
      </c>
      <c r="H23" s="13">
        <v>11700</v>
      </c>
      <c r="I23" s="13">
        <f t="shared" si="0"/>
        <v>105580.40235026434</v>
      </c>
      <c r="K23" s="26">
        <v>4995</v>
      </c>
      <c r="L23" s="27">
        <v>1995</v>
      </c>
      <c r="M23" s="6">
        <f t="shared" si="1"/>
        <v>76815</v>
      </c>
      <c r="O23" s="15">
        <f t="shared" si="2"/>
        <v>-28765.402350264339</v>
      </c>
      <c r="P23" s="15">
        <f t="shared" si="3"/>
        <v>-799.0389541740094</v>
      </c>
    </row>
    <row r="24" spans="2:16" ht="13.5" customHeight="1">
      <c r="B24" s="5" t="s">
        <v>35</v>
      </c>
      <c r="C24" s="11" t="s">
        <v>14</v>
      </c>
      <c r="D24" s="12">
        <v>23.3</v>
      </c>
      <c r="E24" s="13">
        <v>259207</v>
      </c>
      <c r="F24" s="13">
        <v>96861</v>
      </c>
      <c r="G24" s="13">
        <v>37675.324153568283</v>
      </c>
      <c r="H24" s="13">
        <v>7884</v>
      </c>
      <c r="I24" s="13">
        <f t="shared" si="0"/>
        <v>142420.32415356828</v>
      </c>
      <c r="K24" s="26">
        <v>5000</v>
      </c>
      <c r="L24" s="27">
        <v>3299</v>
      </c>
      <c r="M24" s="6">
        <f t="shared" si="1"/>
        <v>123764</v>
      </c>
      <c r="O24" s="15">
        <f t="shared" si="2"/>
        <v>-18656.324153568276</v>
      </c>
      <c r="P24" s="15">
        <f t="shared" si="3"/>
        <v>-518.23122648800768</v>
      </c>
    </row>
    <row r="25" spans="2:16" ht="13.5" customHeight="1">
      <c r="B25" s="5" t="s">
        <v>18</v>
      </c>
      <c r="C25" s="11" t="s">
        <v>14</v>
      </c>
      <c r="D25" s="12">
        <v>30.3</v>
      </c>
      <c r="E25" s="13">
        <v>181995</v>
      </c>
      <c r="F25" s="13">
        <v>76196</v>
      </c>
      <c r="G25" s="13">
        <v>27317.675690611079</v>
      </c>
      <c r="H25" s="13">
        <v>10415</v>
      </c>
      <c r="I25" s="13">
        <f t="shared" si="0"/>
        <v>113928.67569061108</v>
      </c>
      <c r="K25" s="27">
        <v>9995</v>
      </c>
      <c r="L25" s="27">
        <v>2395</v>
      </c>
      <c r="M25" s="6">
        <f t="shared" si="1"/>
        <v>96215</v>
      </c>
      <c r="O25" s="15">
        <f t="shared" si="2"/>
        <v>-17713.675690611082</v>
      </c>
      <c r="P25" s="15">
        <f t="shared" si="3"/>
        <v>-492.04654696141893</v>
      </c>
    </row>
    <row r="26" spans="2:16" ht="13.5" customHeight="1">
      <c r="B26" s="5" t="s">
        <v>31</v>
      </c>
      <c r="C26" s="11" t="s">
        <v>15</v>
      </c>
      <c r="D26" s="12">
        <v>33.299999999999997</v>
      </c>
      <c r="E26" s="13">
        <v>169990</v>
      </c>
      <c r="F26" s="13">
        <v>63400</v>
      </c>
      <c r="G26" s="13">
        <v>25707.258012040402</v>
      </c>
      <c r="H26" s="13">
        <v>11254</v>
      </c>
      <c r="I26" s="13">
        <f t="shared" si="0"/>
        <v>100361.2580120404</v>
      </c>
      <c r="K26" s="26">
        <v>4995</v>
      </c>
      <c r="L26" s="27">
        <v>2195</v>
      </c>
      <c r="M26" s="6">
        <f t="shared" si="1"/>
        <v>84015</v>
      </c>
      <c r="O26" s="15">
        <f t="shared" si="2"/>
        <v>-16346.258012040402</v>
      </c>
      <c r="P26" s="15">
        <f t="shared" si="3"/>
        <v>-454.06272255667784</v>
      </c>
    </row>
    <row r="27" spans="2:16" ht="13.5" customHeight="1">
      <c r="B27" s="5" t="s">
        <v>19</v>
      </c>
      <c r="C27" s="11" t="s">
        <v>14</v>
      </c>
      <c r="D27" s="12">
        <v>24.4</v>
      </c>
      <c r="E27" s="13">
        <v>173997</v>
      </c>
      <c r="F27" s="13">
        <v>68502</v>
      </c>
      <c r="G27" s="13">
        <v>26244.779347986496</v>
      </c>
      <c r="H27" s="13">
        <v>7166</v>
      </c>
      <c r="I27" s="13">
        <f t="shared" si="0"/>
        <v>101912.77934798649</v>
      </c>
      <c r="K27" s="26">
        <v>5000</v>
      </c>
      <c r="L27" s="27">
        <v>2299</v>
      </c>
      <c r="M27" s="6">
        <f t="shared" si="1"/>
        <v>87764</v>
      </c>
      <c r="O27" s="15">
        <f t="shared" si="2"/>
        <v>-14148.779347986492</v>
      </c>
      <c r="P27" s="15">
        <f t="shared" si="3"/>
        <v>-393.02164855518032</v>
      </c>
    </row>
    <row r="28" spans="2:16" ht="13.5" customHeight="1">
      <c r="B28" s="5" t="s">
        <v>17</v>
      </c>
      <c r="C28" s="11" t="s">
        <v>14</v>
      </c>
      <c r="D28" s="12">
        <v>26.3</v>
      </c>
      <c r="E28" s="13">
        <v>109995</v>
      </c>
      <c r="F28" s="13">
        <v>46117</v>
      </c>
      <c r="G28" s="13">
        <v>17659.193986563572</v>
      </c>
      <c r="H28" s="13">
        <v>8608</v>
      </c>
      <c r="I28" s="13">
        <f t="shared" si="0"/>
        <v>72384.193986563565</v>
      </c>
      <c r="K28" s="26">
        <v>995</v>
      </c>
      <c r="L28" s="26">
        <v>1795</v>
      </c>
      <c r="M28" s="6">
        <f t="shared" si="1"/>
        <v>65615</v>
      </c>
      <c r="O28" s="15">
        <f t="shared" si="2"/>
        <v>-6769.193986563565</v>
      </c>
      <c r="P28" s="15">
        <f t="shared" si="3"/>
        <v>-188.03316629343237</v>
      </c>
    </row>
    <row r="29" spans="2:16" ht="13.5" customHeight="1">
      <c r="B29" s="5" t="s">
        <v>38</v>
      </c>
      <c r="C29" s="11" t="s">
        <v>14</v>
      </c>
      <c r="D29" s="12">
        <v>23.3</v>
      </c>
      <c r="E29" s="13">
        <v>140460</v>
      </c>
      <c r="F29" s="13">
        <v>56217</v>
      </c>
      <c r="G29" s="13">
        <v>21745.939057588679</v>
      </c>
      <c r="H29" s="13">
        <v>12564</v>
      </c>
      <c r="I29" s="13">
        <f t="shared" si="0"/>
        <v>90526.939057588679</v>
      </c>
      <c r="K29" s="27">
        <v>4995</v>
      </c>
      <c r="L29" s="27">
        <v>2222</v>
      </c>
      <c r="M29" s="6">
        <f t="shared" si="1"/>
        <v>84987</v>
      </c>
      <c r="O29" s="15">
        <f t="shared" si="2"/>
        <v>-5539.9390575886791</v>
      </c>
      <c r="P29" s="15">
        <f t="shared" si="3"/>
        <v>-153.88719604412998</v>
      </c>
    </row>
    <row r="30" spans="2:16" ht="13.5" customHeight="1">
      <c r="B30" s="5" t="s">
        <v>20</v>
      </c>
      <c r="C30" s="11" t="s">
        <v>14</v>
      </c>
      <c r="D30" s="12">
        <v>23.2</v>
      </c>
      <c r="E30" s="13">
        <v>99990</v>
      </c>
      <c r="F30" s="13">
        <v>43990</v>
      </c>
      <c r="G30" s="13">
        <v>16317.067466438635</v>
      </c>
      <c r="H30" s="13">
        <v>8964</v>
      </c>
      <c r="I30" s="13">
        <f t="shared" si="0"/>
        <v>69271.067466438632</v>
      </c>
      <c r="K30" s="27">
        <v>9995</v>
      </c>
      <c r="L30" s="27">
        <v>1599</v>
      </c>
      <c r="M30" s="6">
        <f t="shared" si="1"/>
        <v>67559</v>
      </c>
      <c r="O30" s="15">
        <f t="shared" si="2"/>
        <v>-1712.0674664386315</v>
      </c>
      <c r="P30" s="15">
        <f t="shared" si="3"/>
        <v>-47.55742962329532</v>
      </c>
    </row>
    <row r="31" spans="2:16" ht="13.5" customHeight="1">
      <c r="B31" s="5" t="s">
        <v>13</v>
      </c>
      <c r="C31" s="11" t="s">
        <v>14</v>
      </c>
      <c r="D31" s="12">
        <v>26.3</v>
      </c>
      <c r="E31" s="13">
        <v>92990</v>
      </c>
      <c r="F31" s="13">
        <v>40853</v>
      </c>
      <c r="G31" s="13">
        <v>15378.048411878457</v>
      </c>
      <c r="H31" s="13">
        <v>8437</v>
      </c>
      <c r="I31" s="13">
        <f t="shared" si="0"/>
        <v>64668.048411878459</v>
      </c>
      <c r="K31" s="26">
        <v>0</v>
      </c>
      <c r="L31" s="26">
        <v>1795</v>
      </c>
      <c r="M31" s="6">
        <f t="shared" si="1"/>
        <v>64620</v>
      </c>
      <c r="O31" s="15">
        <f t="shared" si="2"/>
        <v>-48.048411878458865</v>
      </c>
      <c r="P31" s="15">
        <f t="shared" si="3"/>
        <v>-1.3346781077349685</v>
      </c>
    </row>
    <row r="32" spans="2:16" ht="13.5" customHeight="1">
      <c r="B32" s="30" t="s">
        <v>47</v>
      </c>
      <c r="C32" s="11" t="s">
        <v>15</v>
      </c>
      <c r="D32" s="12">
        <v>31.3</v>
      </c>
      <c r="E32" s="13">
        <v>184900</v>
      </c>
      <c r="F32" s="13">
        <v>71689</v>
      </c>
      <c r="G32" s="13">
        <v>27707.368598253572</v>
      </c>
      <c r="H32" s="31">
        <f>6597+1990</f>
        <v>8587</v>
      </c>
      <c r="I32" s="13">
        <f t="shared" si="0"/>
        <v>107983.36859825357</v>
      </c>
      <c r="K32" s="27">
        <v>14995</v>
      </c>
      <c r="L32" s="27">
        <v>2695</v>
      </c>
      <c r="M32" s="6">
        <f t="shared" si="1"/>
        <v>112015</v>
      </c>
      <c r="O32" s="15">
        <f t="shared" si="2"/>
        <v>4031.6314017464319</v>
      </c>
      <c r="P32" s="15">
        <f t="shared" si="3"/>
        <v>111.98976115962311</v>
      </c>
    </row>
    <row r="33" spans="2:16" ht="13.5" customHeight="1">
      <c r="B33" s="21"/>
      <c r="C33" s="22"/>
      <c r="D33" s="23"/>
      <c r="E33" s="24"/>
      <c r="F33" s="24"/>
      <c r="G33" s="24"/>
      <c r="H33" s="20"/>
      <c r="I33" s="24"/>
      <c r="K33" s="20"/>
      <c r="L33" s="20"/>
      <c r="M33" s="20"/>
      <c r="O33" s="25"/>
      <c r="P33" s="25"/>
    </row>
    <row r="34" spans="2:16" ht="13.5" customHeight="1">
      <c r="B34" s="28" t="s">
        <v>45</v>
      </c>
      <c r="C34" s="22"/>
      <c r="D34" s="23"/>
      <c r="E34" s="24"/>
      <c r="F34" s="24"/>
      <c r="G34" s="24"/>
      <c r="H34" s="20"/>
      <c r="I34" s="24"/>
      <c r="K34" s="20"/>
      <c r="L34" s="20"/>
      <c r="M34" s="20"/>
      <c r="O34" s="25"/>
      <c r="P34" s="25"/>
    </row>
    <row r="35" spans="2:16">
      <c r="B35" s="28" t="s">
        <v>46</v>
      </c>
      <c r="C35" s="22"/>
      <c r="D35" s="23"/>
      <c r="E35" s="24"/>
      <c r="F35" s="24"/>
      <c r="G35" s="24"/>
      <c r="H35" s="20"/>
      <c r="I35" s="24"/>
      <c r="K35" s="20"/>
      <c r="L35" s="20"/>
      <c r="M35" s="20"/>
      <c r="O35" s="25"/>
      <c r="P35" s="25"/>
    </row>
    <row r="36" spans="2:16" ht="13.5" customHeight="1">
      <c r="B36" s="28" t="s">
        <v>49</v>
      </c>
      <c r="C36" s="22"/>
      <c r="D36" s="23"/>
      <c r="E36" s="24"/>
      <c r="F36" s="24"/>
      <c r="G36" s="24"/>
      <c r="H36" s="20"/>
      <c r="I36" s="24"/>
      <c r="K36" s="20"/>
      <c r="L36" s="20"/>
      <c r="M36" s="20"/>
      <c r="O36" s="25"/>
      <c r="P36" s="25"/>
    </row>
    <row r="37" spans="2:16" ht="13.5" customHeight="1">
      <c r="B37" s="21"/>
      <c r="C37" s="22"/>
      <c r="D37" s="23"/>
      <c r="E37" s="24"/>
      <c r="F37" s="24"/>
      <c r="G37" s="24"/>
      <c r="H37" s="20"/>
      <c r="I37" s="24"/>
      <c r="K37" s="20"/>
      <c r="L37" s="20"/>
      <c r="M37" s="20"/>
      <c r="O37" s="25"/>
      <c r="P37" s="25"/>
    </row>
    <row r="38" spans="2:16" ht="13.5" customHeight="1">
      <c r="B38" s="21"/>
      <c r="C38" s="22"/>
      <c r="D38" s="23"/>
      <c r="E38" s="24"/>
      <c r="F38" s="24"/>
      <c r="G38" s="24"/>
      <c r="H38" s="20"/>
      <c r="I38" s="24"/>
      <c r="K38" s="20"/>
      <c r="L38" s="20"/>
      <c r="M38" s="20"/>
      <c r="O38" s="25"/>
      <c r="P38" s="25"/>
    </row>
    <row r="39" spans="2:16" ht="13.5" customHeight="1">
      <c r="B39" s="21"/>
      <c r="C39" s="22"/>
      <c r="D39" s="23"/>
      <c r="E39" s="24"/>
      <c r="F39" s="24"/>
      <c r="G39" s="24"/>
      <c r="H39" s="20"/>
      <c r="I39" s="24"/>
      <c r="K39" s="20"/>
      <c r="L39" s="20"/>
      <c r="M39" s="20"/>
      <c r="O39" s="25"/>
      <c r="P39" s="25"/>
    </row>
    <row r="40" spans="2:16" ht="13.5" customHeight="1">
      <c r="B40" s="21"/>
      <c r="C40" s="22"/>
      <c r="D40" s="23"/>
      <c r="E40" s="24"/>
      <c r="F40" s="24"/>
      <c r="G40" s="24"/>
      <c r="H40" s="20"/>
      <c r="I40" s="24"/>
      <c r="K40" s="20"/>
      <c r="L40" s="20"/>
      <c r="M40" s="20"/>
      <c r="O40" s="25"/>
      <c r="P40" s="25"/>
    </row>
  </sheetData>
  <sortState ref="B13:P32">
    <sortCondition ref="P13:P32"/>
  </sortState>
  <mergeCells count="3">
    <mergeCell ref="O11:P11"/>
    <mergeCell ref="K11:M11"/>
    <mergeCell ref="B3:C3"/>
  </mergeCells>
  <printOptions horizontalCentered="1"/>
  <pageMargins left="0" right="0" top="0.74803149606299213" bottom="0.74803149606299213" header="0.31496062992125984" footer="0.31496062992125984"/>
  <pageSetup paperSize="9" scale="68" orientation="landscape" horizontalDpi="0" verticalDpi="0" r:id="rId1"/>
  <headerFooter>
    <oddFooter>&amp;L&amp;F&amp;C&amp;"-,Fed"&amp;14&amp;K04+000www.bilpriser.dk&amp;R&amp;D/JC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Christensen</dc:creator>
  <cp:lastModifiedBy>Privat</cp:lastModifiedBy>
  <cp:lastPrinted>2016-05-19T10:30:38Z</cp:lastPrinted>
  <dcterms:created xsi:type="dcterms:W3CDTF">2016-03-10T21:12:04Z</dcterms:created>
  <dcterms:modified xsi:type="dcterms:W3CDTF">2016-06-03T10:59:27Z</dcterms:modified>
</cp:coreProperties>
</file>